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yber\Documents\KKT-Mercur\Ligasnitt\"/>
    </mc:Choice>
  </mc:AlternateContent>
  <xr:revisionPtr revIDLastSave="0" documentId="13_ncr:1_{A1F93645-7B7E-4E9E-97E5-CAFC746984F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Mall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r6Hx83shQ835jgTtwh5Un/Cf3wEDtNXFtEg8jFNKBs="/>
    </ext>
  </extLst>
</workbook>
</file>

<file path=xl/calcChain.xml><?xml version="1.0" encoding="utf-8"?>
<calcChain xmlns="http://schemas.openxmlformats.org/spreadsheetml/2006/main">
  <c r="U27" i="9" l="1"/>
  <c r="Q33" i="9"/>
  <c r="R33" i="9" s="1"/>
  <c r="Q32" i="9"/>
  <c r="R32" i="9" s="1"/>
  <c r="Q31" i="9"/>
  <c r="R31" i="9" s="1"/>
  <c r="Q30" i="9"/>
  <c r="R30" i="9" s="1"/>
  <c r="D18" i="9" l="1"/>
  <c r="F18" i="9" s="1"/>
  <c r="D9" i="9"/>
  <c r="F9" i="9" s="1"/>
  <c r="V24" i="9"/>
  <c r="V25" i="9" s="1"/>
  <c r="T28" i="9"/>
  <c r="U28" i="9" s="1"/>
  <c r="T27" i="9"/>
  <c r="D10" i="9"/>
  <c r="F10" i="9" s="1"/>
  <c r="R24" i="9"/>
  <c r="R25" i="9" s="1"/>
  <c r="S24" i="9"/>
  <c r="S25" i="9" s="1"/>
  <c r="T24" i="9"/>
  <c r="T25" i="9" s="1"/>
  <c r="U24" i="9"/>
  <c r="U25" i="9" s="1"/>
  <c r="W24" i="9"/>
  <c r="W25" i="9" s="1"/>
  <c r="X24" i="9"/>
  <c r="X25" i="9" s="1"/>
  <c r="Y24" i="9"/>
  <c r="Y25" i="9" s="1"/>
  <c r="Z24" i="9"/>
  <c r="Z25" i="9" s="1"/>
  <c r="AA24" i="9"/>
  <c r="AA25" i="9" s="1"/>
  <c r="AB24" i="9"/>
  <c r="AB25" i="9" s="1"/>
  <c r="Q24" i="9"/>
  <c r="Q25" i="9" s="1"/>
  <c r="P24" i="9"/>
  <c r="O24" i="9"/>
  <c r="N24" i="9"/>
  <c r="N25" i="9" s="1"/>
  <c r="M24" i="9"/>
  <c r="M25" i="9" s="1"/>
  <c r="L24" i="9"/>
  <c r="L25" i="9" s="1"/>
  <c r="K24" i="9"/>
  <c r="K25" i="9" s="1"/>
  <c r="J24" i="9"/>
  <c r="J25" i="9" s="1"/>
  <c r="I24" i="9"/>
  <c r="I25" i="9" s="1"/>
  <c r="H24" i="9"/>
  <c r="H25" i="9" s="1"/>
  <c r="D17" i="9"/>
  <c r="F17" i="9" s="1"/>
  <c r="D19" i="9"/>
  <c r="F19" i="9" s="1"/>
  <c r="D20" i="9"/>
  <c r="F20" i="9" s="1"/>
  <c r="D22" i="9"/>
  <c r="F22" i="9" s="1"/>
  <c r="D21" i="9"/>
  <c r="F21" i="9" s="1"/>
  <c r="D15" i="9"/>
  <c r="F15" i="9" s="1"/>
  <c r="D16" i="9"/>
  <c r="F16" i="9" s="1"/>
  <c r="D13" i="9"/>
  <c r="F13" i="9" s="1"/>
  <c r="D11" i="9"/>
  <c r="F11" i="9" s="1"/>
  <c r="D12" i="9"/>
  <c r="F12" i="9" s="1"/>
  <c r="D14" i="9"/>
  <c r="F14" i="9" s="1"/>
  <c r="D8" i="9"/>
  <c r="F8" i="9" s="1"/>
  <c r="D5" i="9"/>
  <c r="F5" i="9" s="1"/>
  <c r="D7" i="9"/>
  <c r="F7" i="9" s="1"/>
  <c r="D6" i="9"/>
  <c r="F6" i="9" s="1"/>
  <c r="C3" i="9" l="1"/>
  <c r="P25" i="9"/>
  <c r="O25" i="9"/>
  <c r="F24" i="9" s="1"/>
  <c r="C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4" authorId="0" shapeId="0" xr:uid="{5C24728E-4EC1-4C55-A183-15E54BEB97F0}">
      <text>
        <r>
          <rPr>
            <sz val="11"/>
            <color indexed="81"/>
            <rFont val="Arial"/>
            <family val="2"/>
          </rPr>
          <t>10:00 BoR
Hammarby IF BF – A-lag</t>
        </r>
      </text>
    </comment>
    <comment ref="I4" authorId="0" shapeId="0" xr:uid="{D6C1347D-6BFC-48DF-9DD9-EBF1DFD8B15B}">
      <text>
        <r>
          <rPr>
            <sz val="11"/>
            <color indexed="81"/>
            <rFont val="Arial"/>
            <family val="2"/>
          </rPr>
          <t>11:40 BoR
A-lag – DN Expressen IF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 shapeId="0" xr:uid="{DC246A93-042C-4FD5-9637-362DEF9D1691}">
      <text>
        <r>
          <rPr>
            <sz val="11"/>
            <color indexed="81"/>
            <rFont val="Arial"/>
            <family val="2"/>
          </rPr>
          <t>11:50 Sundbyberg
BK Raa B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 xr:uid="{A2053233-133F-4B52-8454-A0082347EFE0}">
      <text>
        <r>
          <rPr>
            <sz val="11"/>
            <color indexed="81"/>
            <rFont val="Arial"/>
            <family val="2"/>
          </rPr>
          <t>10:00 BoR
A-lag – BK Amiki B</t>
        </r>
      </text>
    </comment>
    <comment ref="L4" authorId="0" shapeId="0" xr:uid="{3AF650A2-88F0-4F70-8C5C-EBAA57B113FD}">
      <text>
        <r>
          <rPr>
            <sz val="11"/>
            <color indexed="81"/>
            <rFont val="Arial"/>
            <family val="2"/>
          </rPr>
          <t>10:00 Birka
Värtans IK B – A-lag</t>
        </r>
      </text>
    </comment>
    <comment ref="M4" authorId="0" shapeId="0" xr:uid="{2719C4A4-9F52-4A5B-BA45-C7265630B306}">
      <text>
        <r>
          <rPr>
            <sz val="11"/>
            <color indexed="81"/>
            <rFont val="Arial"/>
            <family val="2"/>
          </rPr>
          <t>11:40 BoR
A-lag – Sundbybergs IK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 shapeId="0" xr:uid="{5C8C6D05-A53C-465F-9DEC-702C83D51A65}">
      <text>
        <r>
          <rPr>
            <sz val="11"/>
            <color indexed="81"/>
            <rFont val="Arial"/>
            <family val="2"/>
          </rPr>
          <t>10:00 BoR
A-lag – BK Ax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 xr:uid="{63F43926-E4F7-4F3F-A51D-4FF525791FDF}">
      <text>
        <r>
          <rPr>
            <sz val="11"/>
            <color indexed="81"/>
            <rFont val="Arial"/>
            <family val="2"/>
          </rPr>
          <t>15:20 Sollentuna
BK Ax B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" authorId="0" shapeId="0" xr:uid="{9B02ABC6-C147-4D93-AEAE-D124811765AD}">
      <text>
        <r>
          <rPr>
            <sz val="11"/>
            <color indexed="81"/>
            <rFont val="Arial"/>
            <family val="2"/>
          </rPr>
          <t>14:10 Sundbyberg
Sundbybergs IK C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 shapeId="0" xr:uid="{B21AB881-6446-4055-BCD9-170465DF6A1A}">
      <text>
        <r>
          <rPr>
            <sz val="11"/>
            <color indexed="81"/>
            <rFont val="Arial"/>
            <family val="2"/>
          </rPr>
          <t>11:40 BoR
A-lag – Värtans IK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" authorId="0" shapeId="0" xr:uid="{CA1CCE63-1C6B-41B2-9F1A-B779FEE02F0C}">
      <text>
        <r>
          <rPr>
            <sz val="11"/>
            <color indexed="81"/>
            <rFont val="Arial"/>
            <family val="2"/>
          </rPr>
          <t>12:20 Högdalen
BK Amiki B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" authorId="0" shapeId="0" xr:uid="{BA27079D-363C-498E-88FF-664BA67D9295}">
      <text>
        <r>
          <rPr>
            <sz val="11"/>
            <color indexed="81"/>
            <rFont val="Arial "/>
          </rPr>
          <t>13:40 BoR
Alag – BK Raa 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 shapeId="0" xr:uid="{B602C841-428F-4FC2-8312-F9CA4221F860}">
      <text>
        <r>
          <rPr>
            <sz val="11"/>
            <color indexed="81"/>
            <rFont val="Arial "/>
          </rPr>
          <t>10:00 Gullmarsplan
DN Expressens IF B – A-lag</t>
        </r>
      </text>
    </comment>
    <comment ref="U4" authorId="0" shapeId="0" xr:uid="{2940FABB-7F95-4D9E-B61C-957E0D18A137}">
      <text>
        <r>
          <rPr>
            <sz val="11"/>
            <color indexed="81"/>
            <rFont val="Arial"/>
            <family val="2"/>
          </rPr>
          <t>11:40 BoR
A-lag-Hammarby IF 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 shapeId="0" xr:uid="{D0277DB3-AD8E-44C4-8C74-4CA1A6ABCA93}">
      <text>
        <r>
          <rPr>
            <sz val="11"/>
            <color indexed="81"/>
            <rFont val="Arial"/>
            <family val="2"/>
          </rPr>
          <t xml:space="preserve">10:00 B-O-R
Hammarby IF BF–Alag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" authorId="0" shapeId="0" xr:uid="{2E2776E8-2DA5-439C-A4D7-217024CC910E}">
      <text>
        <r>
          <rPr>
            <sz val="11"/>
            <color indexed="81"/>
            <rFont val="Arial"/>
            <family val="2"/>
          </rPr>
          <t xml:space="preserve">10::00 BoR
Alag – DN Exptrssen IF B
</t>
        </r>
      </text>
    </comment>
    <comment ref="X4" authorId="0" shapeId="0" xr:uid="{C03C1490-6FB5-4182-A5D7-656DC2D8686E}">
      <text>
        <r>
          <rPr>
            <sz val="11"/>
            <color indexed="81"/>
            <rFont val="Arial"/>
            <family val="2"/>
          </rPr>
          <t>10:00 Sundbyberg
BK Raa BK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4" authorId="0" shapeId="0" xr:uid="{B6AE3ECB-BCD6-4DD9-9CEC-21496AA79808}">
      <text>
        <r>
          <rPr>
            <sz val="11"/>
            <color indexed="81"/>
            <rFont val="Arial"/>
            <family val="2"/>
          </rPr>
          <t>10:00 A-lag – BK Amiki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4" authorId="0" shapeId="0" xr:uid="{AC85EAB4-B99C-41F2-8BCF-42524772926F}">
      <text>
        <r>
          <rPr>
            <sz val="11"/>
            <color indexed="81"/>
            <rFont val="Arial"/>
            <family val="2"/>
          </rPr>
          <t>10:00 Birka
Värtans IK B – A-lag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4" authorId="0" shapeId="0" xr:uid="{E79582E8-0B85-4F14-B247-89B895906FB6}">
      <text>
        <r>
          <rPr>
            <sz val="11"/>
            <color indexed="81"/>
            <rFont val="Arial"/>
            <family val="2"/>
          </rPr>
          <t>10:00 BoR
A-lag – Sundbybergs IK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4" authorId="0" shapeId="0" xr:uid="{ED844723-5FBD-4F13-B3CB-157EA352DA9E}">
      <text>
        <r>
          <rPr>
            <sz val="11"/>
            <color indexed="81"/>
            <rFont val="Arial"/>
            <family val="2"/>
          </rPr>
          <t>10:00 A-lag – BK Ax 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 xr:uid="{64074694-092A-44A1-8634-1C589E103EFE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U7" authorId="0" shapeId="0" xr:uid="{98045A6E-8C2D-4E03-8CA0-9C6EEA7FADA1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8" authorId="0" shapeId="0" xr:uid="{C3244C09-2866-41CF-92FF-B3E583504E6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T9" authorId="0" shapeId="0" xr:uid="{25214E49-DD6D-4895-B0B1-7E08E440C79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R10" authorId="0" shapeId="0" xr:uid="{A79115FF-C920-4E8A-9522-60CA3C9B084E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T10" authorId="0" shapeId="0" xr:uid="{3AD9211C-ED50-4E60-84D9-F3408529F22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10" authorId="0" shapeId="0" xr:uid="{6B7B5A21-AECE-494E-8257-9341D146244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M11" authorId="0" shapeId="0" xr:uid="{7C1CDBEE-423F-4AF4-B792-F5CA4C21EB81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P11" authorId="0" shapeId="0" xr:uid="{1555200D-FC21-4C3C-AA5D-DAEB3D33FA0A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X11" authorId="0" shapeId="0" xr:uid="{489CD31A-BE07-4210-BCA4-076D9C65B624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N12" authorId="0" shapeId="0" xr:uid="{328997BF-8A43-4CC1-A331-CE61FC901C17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Q12" authorId="0" shapeId="0" xr:uid="{94024DE0-E64A-43CD-B54D-D0165C9835E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V12" authorId="0" shapeId="0" xr:uid="{62D4C1EE-899E-4D58-AB7A-4EA0F586EAE5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Y12" authorId="0" shapeId="0" xr:uid="{A4E34E1B-1E2A-492D-AA64-9130F5D1305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13" authorId="0" shapeId="0" xr:uid="{BDEB326C-DB9E-4E5B-961E-195C2386210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Q14" authorId="0" shapeId="0" xr:uid="{24636046-417D-451C-B090-5C9630A8013C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U14" authorId="0" shapeId="0" xr:uid="{4E95E9E2-24B3-487B-A46F-E91A05D5F5C4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W14" authorId="0" shapeId="0" xr:uid="{8A2498C6-9E26-4EC7-9AA4-5E8CA33E3D58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X14" authorId="0" shapeId="0" xr:uid="{29881022-5244-4A77-8B56-CCE96621F0A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3</t>
        </r>
      </text>
    </comment>
    <comment ref="Z14" authorId="0" shapeId="0" xr:uid="{48AC4E5C-08B4-4A95-94FC-AB71FC83A555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M15" authorId="0" shapeId="0" xr:uid="{6BA2CA91-9AA5-45BB-8DD4-970C446B26DB}">
      <text>
        <r>
          <rPr>
            <b/>
            <sz val="9"/>
            <color indexed="81"/>
            <rFont val="Tahoma"/>
            <charset val="1"/>
          </rPr>
          <t xml:space="preserve">  2
</t>
        </r>
      </text>
    </comment>
    <comment ref="L17" authorId="0" shapeId="0" xr:uid="{83029050-2471-4EA9-A382-018DC6B6E3E9}">
      <text>
        <r>
          <rPr>
            <b/>
            <sz val="9"/>
            <color indexed="81"/>
            <rFont val="Tahoma"/>
            <family val="2"/>
          </rPr>
          <t xml:space="preserve">2
</t>
        </r>
      </text>
    </comment>
    <comment ref="W17" authorId="0" shapeId="0" xr:uid="{5A1402EF-E433-472E-B864-3556BA37691D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X17" authorId="0" shapeId="0" xr:uid="{0AAA5B21-97B0-4200-9AB4-82AB3A981646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Y17" authorId="0" shapeId="0" xr:uid="{21A32D9E-E4C5-47CE-B173-C686C301F48A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Z17" authorId="0" shapeId="0" xr:uid="{C06F78B7-44AE-4BB2-B5A1-26CC7D17EB6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P18" authorId="0" shapeId="0" xr:uid="{7F4A50F0-26D6-4876-8F92-276F040B411B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J20" authorId="0" shapeId="0" xr:uid="{3AE76FE5-8DFB-410A-97C1-D20485BC982B}">
      <text>
        <r>
          <rPr>
            <b/>
            <sz val="9"/>
            <color indexed="81"/>
            <rFont val="Tahoma"/>
            <charset val="1"/>
          </rPr>
          <t xml:space="preserve">  2
</t>
        </r>
      </text>
    </comment>
    <comment ref="L20" authorId="0" shapeId="0" xr:uid="{465C0E7A-BFAC-4307-A552-B8DB163640BA}">
      <text>
        <r>
          <rPr>
            <b/>
            <sz val="9"/>
            <color indexed="81"/>
            <rFont val="Tahoma"/>
            <family val="2"/>
          </rPr>
          <t xml:space="preserve">2
</t>
        </r>
      </text>
    </comment>
    <comment ref="J22" authorId="0" shapeId="0" xr:uid="{A9729CFD-EC89-419B-B383-ACEAC83265EB}">
      <text>
        <r>
          <rPr>
            <b/>
            <sz val="9"/>
            <color indexed="81"/>
            <rFont val="Tahoma"/>
            <charset val="1"/>
          </rPr>
          <t xml:space="preserve">  2</t>
        </r>
      </text>
    </comment>
  </commentList>
</comments>
</file>

<file path=xl/sharedStrings.xml><?xml version="1.0" encoding="utf-8"?>
<sst xmlns="http://schemas.openxmlformats.org/spreadsheetml/2006/main" count="47" uniqueCount="42">
  <si>
    <t>September</t>
  </si>
  <si>
    <t>Oktober</t>
  </si>
  <si>
    <t>November</t>
  </si>
  <si>
    <t>Januari</t>
  </si>
  <si>
    <t>Februari</t>
  </si>
  <si>
    <t>Mars</t>
  </si>
  <si>
    <t>April</t>
  </si>
  <si>
    <t>Maj</t>
  </si>
  <si>
    <t>Slagning</t>
  </si>
  <si>
    <t>Summa</t>
  </si>
  <si>
    <t>Serier</t>
  </si>
  <si>
    <t>Snitt</t>
  </si>
  <si>
    <t>Ola Tenggren</t>
  </si>
  <si>
    <t>Anders Nyberg</t>
  </si>
  <si>
    <t>Gunnar Moqvist</t>
  </si>
  <si>
    <t>Mats Hellström</t>
  </si>
  <si>
    <t>Jan-Ove Lindblad</t>
  </si>
  <si>
    <t>Jonny Applegate</t>
  </si>
  <si>
    <t xml:space="preserve"> </t>
  </si>
  <si>
    <t>Björn Phil</t>
  </si>
  <si>
    <t>Lennart Persson</t>
  </si>
  <si>
    <t>Björn Nordbäck</t>
  </si>
  <si>
    <t>Anders Ekroth</t>
  </si>
  <si>
    <t>Gert Börjesson</t>
  </si>
  <si>
    <t>Rolf Öberg</t>
  </si>
  <si>
    <t>Hans Jeppesen</t>
  </si>
  <si>
    <t>Rune Alexandersson</t>
  </si>
  <si>
    <t>Jesper Rugstad</t>
  </si>
  <si>
    <t>2024–2025</t>
  </si>
  <si>
    <t>Kent Andersson</t>
  </si>
  <si>
    <t>Jörgen Bergalm</t>
  </si>
  <si>
    <t>Sven Hammare</t>
  </si>
  <si>
    <t>Eric Andreassen</t>
  </si>
  <si>
    <t xml:space="preserve">Hemma </t>
  </si>
  <si>
    <t>Borta</t>
  </si>
  <si>
    <t>Tot</t>
  </si>
  <si>
    <t xml:space="preserve">Hemma höst </t>
  </si>
  <si>
    <t>Hemma vår</t>
  </si>
  <si>
    <t>Totalt</t>
  </si>
  <si>
    <t>Borta höst</t>
  </si>
  <si>
    <t>Borta vår</t>
  </si>
  <si>
    <t xml:space="preserve">  Bra spel efter nyår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</si>
</sst>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Högsta 9 mars   &quot;\ 0&quot; &quot;"/>
    <numFmt numFmtId="165" formatCode="&quot;Lägsta 20 okt    &quot;\ 0"/>
  </numFmts>
  <fonts count="15">
    <font>
      <sz val="11"/>
      <color theme="1"/>
      <name val="Calibri"/>
      <scheme val="minor"/>
    </font>
    <font>
      <sz val="12"/>
      <color theme="1"/>
      <name val="Arial"/>
    </font>
    <font>
      <sz val="11"/>
      <name val="Calibri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81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1"/>
      <color indexed="81"/>
      <name val="Arial "/>
    </font>
    <font>
      <b/>
      <sz val="12"/>
      <color rgb="FF00B050"/>
      <name val="Arial"/>
      <family val="2"/>
    </font>
    <font>
      <b/>
      <sz val="9"/>
      <color indexed="81"/>
      <name val="Tahoma"/>
      <charset val="1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rgb="FF01E9EF"/>
        <bgColor indexed="64"/>
      </patternFill>
    </fill>
  </fills>
  <borders count="101"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thin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4" borderId="23" xfId="0" applyFont="1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/>
    <xf numFmtId="0" fontId="1" fillId="0" borderId="3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7" borderId="52" xfId="0" applyFont="1" applyFill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1" fillId="5" borderId="0" xfId="0" applyFont="1" applyFill="1"/>
    <xf numFmtId="0" fontId="1" fillId="4" borderId="61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2" xfId="0" applyFont="1" applyBorder="1"/>
    <xf numFmtId="2" fontId="1" fillId="0" borderId="63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3" fillId="4" borderId="23" xfId="0" applyFont="1" applyFill="1" applyBorder="1"/>
    <xf numFmtId="0" fontId="1" fillId="5" borderId="23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3" fillId="4" borderId="15" xfId="0" applyFont="1" applyFill="1" applyBorder="1"/>
    <xf numFmtId="0" fontId="4" fillId="9" borderId="13" xfId="0" applyFont="1" applyFill="1" applyBorder="1" applyAlignment="1">
      <alignment horizontal="center"/>
    </xf>
    <xf numFmtId="0" fontId="1" fillId="0" borderId="33" xfId="0" applyFont="1" applyBorder="1"/>
    <xf numFmtId="0" fontId="1" fillId="0" borderId="74" xfId="0" applyFont="1" applyBorder="1" applyAlignment="1">
      <alignment horizontal="center"/>
    </xf>
    <xf numFmtId="2" fontId="1" fillId="0" borderId="75" xfId="0" applyNumberFormat="1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1" fontId="1" fillId="0" borderId="79" xfId="0" applyNumberFormat="1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1" fontId="1" fillId="0" borderId="80" xfId="0" applyNumberFormat="1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4" borderId="73" xfId="0" applyFont="1" applyFill="1" applyBorder="1"/>
    <xf numFmtId="0" fontId="1" fillId="0" borderId="23" xfId="0" applyFont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3" fillId="4" borderId="83" xfId="0" applyFont="1" applyFill="1" applyBorder="1"/>
    <xf numFmtId="0" fontId="1" fillId="0" borderId="83" xfId="0" applyFont="1" applyBorder="1"/>
    <xf numFmtId="0" fontId="1" fillId="0" borderId="10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87" xfId="0" applyFont="1" applyFill="1" applyBorder="1" applyAlignment="1">
      <alignment horizontal="center"/>
    </xf>
    <xf numFmtId="0" fontId="1" fillId="0" borderId="89" xfId="0" applyFont="1" applyBorder="1"/>
    <xf numFmtId="2" fontId="1" fillId="0" borderId="26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1" fontId="4" fillId="0" borderId="40" xfId="0" applyNumberFormat="1" applyFont="1" applyBorder="1" applyAlignment="1">
      <alignment horizontal="center"/>
    </xf>
    <xf numFmtId="0" fontId="1" fillId="0" borderId="92" xfId="0" applyFont="1" applyBorder="1"/>
    <xf numFmtId="0" fontId="1" fillId="0" borderId="92" xfId="0" applyFont="1" applyBorder="1" applyAlignment="1">
      <alignment horizontal="center"/>
    </xf>
    <xf numFmtId="0" fontId="3" fillId="4" borderId="88" xfId="0" applyFont="1" applyFill="1" applyBorder="1"/>
    <xf numFmtId="0" fontId="3" fillId="4" borderId="68" xfId="0" applyFont="1" applyFill="1" applyBorder="1"/>
    <xf numFmtId="0" fontId="3" fillId="10" borderId="27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9" fillId="0" borderId="92" xfId="0" applyFont="1" applyBorder="1"/>
    <xf numFmtId="1" fontId="9" fillId="0" borderId="40" xfId="0" applyNumberFormat="1" applyFont="1" applyBorder="1" applyAlignment="1">
      <alignment horizontal="center"/>
    </xf>
    <xf numFmtId="1" fontId="9" fillId="0" borderId="61" xfId="0" applyNumberFormat="1" applyFont="1" applyBorder="1" applyAlignment="1">
      <alignment horizontal="center"/>
    </xf>
    <xf numFmtId="164" fontId="4" fillId="6" borderId="1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" fillId="0" borderId="8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1" fillId="5" borderId="84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10" borderId="52" xfId="0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10" borderId="50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10" borderId="53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10" borderId="86" xfId="0" applyFont="1" applyFill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1" fillId="0" borderId="94" xfId="0" applyFont="1" applyBorder="1"/>
    <xf numFmtId="0" fontId="1" fillId="0" borderId="97" xfId="0" applyFont="1" applyBorder="1"/>
    <xf numFmtId="1" fontId="13" fillId="11" borderId="92" xfId="0" applyNumberFormat="1" applyFont="1" applyFill="1" applyBorder="1" applyAlignment="1">
      <alignment horizontal="center"/>
    </xf>
    <xf numFmtId="3" fontId="12" fillId="11" borderId="95" xfId="0" applyNumberFormat="1" applyFont="1" applyFill="1" applyBorder="1" applyAlignment="1">
      <alignment horizontal="center"/>
    </xf>
    <xf numFmtId="3" fontId="12" fillId="11" borderId="98" xfId="0" applyNumberFormat="1" applyFont="1" applyFill="1" applyBorder="1" applyAlignment="1">
      <alignment horizontal="center"/>
    </xf>
    <xf numFmtId="1" fontId="13" fillId="12" borderId="92" xfId="0" applyNumberFormat="1" applyFont="1" applyFill="1" applyBorder="1" applyAlignment="1">
      <alignment horizontal="center"/>
    </xf>
    <xf numFmtId="3" fontId="13" fillId="12" borderId="95" xfId="0" applyNumberFormat="1" applyFont="1" applyFill="1" applyBorder="1" applyAlignment="1">
      <alignment horizontal="center"/>
    </xf>
    <xf numFmtId="3" fontId="13" fillId="12" borderId="98" xfId="0" applyNumberFormat="1" applyFont="1" applyFill="1" applyBorder="1" applyAlignment="1">
      <alignment horizontal="center"/>
    </xf>
    <xf numFmtId="0" fontId="1" fillId="12" borderId="92" xfId="0" applyFont="1" applyFill="1" applyBorder="1"/>
    <xf numFmtId="0" fontId="1" fillId="11" borderId="92" xfId="0" applyFont="1" applyFill="1" applyBorder="1"/>
    <xf numFmtId="0" fontId="11" fillId="0" borderId="92" xfId="0" applyFont="1" applyBorder="1"/>
    <xf numFmtId="0" fontId="1" fillId="0" borderId="91" xfId="0" applyFont="1" applyBorder="1" applyAlignment="1">
      <alignment horizontal="center"/>
    </xf>
    <xf numFmtId="0" fontId="3" fillId="0" borderId="99" xfId="0" applyFont="1" applyBorder="1"/>
    <xf numFmtId="0" fontId="3" fillId="0" borderId="0" xfId="0" applyFont="1"/>
    <xf numFmtId="1" fontId="1" fillId="0" borderId="100" xfId="0" applyNumberFormat="1" applyFont="1" applyBorder="1" applyAlignment="1">
      <alignment horizontal="center"/>
    </xf>
    <xf numFmtId="0" fontId="3" fillId="12" borderId="93" xfId="0" applyFont="1" applyFill="1" applyBorder="1" applyAlignment="1">
      <alignment horizontal="right"/>
    </xf>
    <xf numFmtId="0" fontId="1" fillId="12" borderId="94" xfId="0" applyFont="1" applyFill="1" applyBorder="1" applyAlignment="1">
      <alignment horizontal="right"/>
    </xf>
    <xf numFmtId="0" fontId="1" fillId="11" borderId="96" xfId="0" applyFont="1" applyFill="1" applyBorder="1" applyAlignment="1">
      <alignment horizontal="right"/>
    </xf>
    <xf numFmtId="0" fontId="1" fillId="11" borderId="97" xfId="0" applyFont="1" applyFill="1" applyBorder="1" applyAlignment="1">
      <alignment horizontal="right"/>
    </xf>
    <xf numFmtId="0" fontId="3" fillId="12" borderId="96" xfId="0" applyFont="1" applyFill="1" applyBorder="1" applyAlignment="1">
      <alignment horizontal="right"/>
    </xf>
    <xf numFmtId="0" fontId="3" fillId="12" borderId="97" xfId="0" applyFont="1" applyFill="1" applyBorder="1" applyAlignment="1">
      <alignment horizontal="right"/>
    </xf>
    <xf numFmtId="0" fontId="1" fillId="11" borderId="93" xfId="0" applyFont="1" applyFill="1" applyBorder="1" applyAlignment="1">
      <alignment horizontal="right"/>
    </xf>
    <xf numFmtId="0" fontId="1" fillId="11" borderId="94" xfId="0" applyFont="1" applyFill="1" applyBorder="1" applyAlignment="1">
      <alignment horizontal="right"/>
    </xf>
    <xf numFmtId="0" fontId="3" fillId="8" borderId="71" xfId="0" applyFont="1" applyFill="1" applyBorder="1" applyAlignment="1">
      <alignment horizontal="center"/>
    </xf>
    <xf numFmtId="0" fontId="3" fillId="8" borderId="72" xfId="0" applyFont="1" applyFill="1" applyBorder="1" applyAlignment="1">
      <alignment horizontal="center"/>
    </xf>
    <xf numFmtId="0" fontId="1" fillId="0" borderId="9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6" borderId="33" xfId="0" applyFont="1" applyFill="1" applyBorder="1" applyAlignment="1">
      <alignment horizontal="center"/>
    </xf>
    <xf numFmtId="0" fontId="2" fillId="5" borderId="33" xfId="0" applyFont="1" applyFill="1" applyBorder="1"/>
    <xf numFmtId="0" fontId="1" fillId="4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8" borderId="13" xfId="0" applyFont="1" applyFill="1" applyBorder="1" applyAlignment="1">
      <alignment horizontal="center"/>
    </xf>
    <xf numFmtId="0" fontId="1" fillId="8" borderId="69" xfId="0" applyFont="1" applyFill="1" applyBorder="1" applyAlignment="1">
      <alignment horizontal="center"/>
    </xf>
    <xf numFmtId="0" fontId="1" fillId="8" borderId="70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69" xfId="0" applyFont="1" applyFill="1" applyBorder="1" applyAlignment="1">
      <alignment horizontal="center"/>
    </xf>
    <xf numFmtId="0" fontId="4" fillId="9" borderId="70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3" fillId="8" borderId="69" xfId="0" applyFont="1" applyFill="1" applyBorder="1" applyAlignment="1">
      <alignment horizontal="center"/>
    </xf>
    <xf numFmtId="0" fontId="3" fillId="8" borderId="70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1E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29</xdr:row>
      <xdr:rowOff>0</xdr:rowOff>
    </xdr:from>
    <xdr:to>
      <xdr:col>14</xdr:col>
      <xdr:colOff>0</xdr:colOff>
      <xdr:row>29</xdr:row>
      <xdr:rowOff>0</xdr:rowOff>
    </xdr:to>
    <xdr:cxnSp macro="">
      <xdr:nvCxnSpPr>
        <xdr:cNvPr id="6" name="Rak pil 18">
          <a:extLst>
            <a:ext uri="{FF2B5EF4-FFF2-40B4-BE49-F238E27FC236}">
              <a16:creationId xmlns:a16="http://schemas.microsoft.com/office/drawing/2014/main" id="{39AD9953-FA9C-4615-959A-D50E1BDBB4EF}"/>
            </a:ext>
          </a:extLst>
        </xdr:cNvPr>
        <xdr:cNvCxnSpPr/>
      </xdr:nvCxnSpPr>
      <xdr:spPr>
        <a:xfrm flipV="1">
          <a:off x="8553215" y="7377288"/>
          <a:ext cx="583260" cy="178741"/>
        </a:xfrm>
        <a:prstGeom prst="straightConnector1">
          <a:avLst/>
        </a:prstGeom>
        <a:ln w="63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29</xdr:row>
      <xdr:rowOff>0</xdr:rowOff>
    </xdr:from>
    <xdr:to>
      <xdr:col>14</xdr:col>
      <xdr:colOff>9408</xdr:colOff>
      <xdr:row>29</xdr:row>
      <xdr:rowOff>0</xdr:rowOff>
    </xdr:to>
    <xdr:cxnSp macro="">
      <xdr:nvCxnSpPr>
        <xdr:cNvPr id="18" name="Rak pil 18">
          <a:extLst>
            <a:ext uri="{FF2B5EF4-FFF2-40B4-BE49-F238E27FC236}">
              <a16:creationId xmlns:a16="http://schemas.microsoft.com/office/drawing/2014/main" id="{D6017E25-2FAD-46E7-8CB7-37F89C7AAE50}"/>
            </a:ext>
          </a:extLst>
        </xdr:cNvPr>
        <xdr:cNvCxnSpPr/>
      </xdr:nvCxnSpPr>
      <xdr:spPr>
        <a:xfrm>
          <a:off x="9125185" y="7366000"/>
          <a:ext cx="611482" cy="197556"/>
        </a:xfrm>
        <a:prstGeom prst="straightConnector1">
          <a:avLst/>
        </a:prstGeom>
        <a:ln w="635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47037</xdr:colOff>
      <xdr:row>30</xdr:row>
      <xdr:rowOff>141113</xdr:rowOff>
    </xdr:from>
    <xdr:to>
      <xdr:col>18</xdr:col>
      <xdr:colOff>56444</xdr:colOff>
      <xdr:row>32</xdr:row>
      <xdr:rowOff>197557</xdr:rowOff>
    </xdr:to>
    <xdr:cxnSp macro="">
      <xdr:nvCxnSpPr>
        <xdr:cNvPr id="2" name="Rak pil 18">
          <a:extLst>
            <a:ext uri="{FF2B5EF4-FFF2-40B4-BE49-F238E27FC236}">
              <a16:creationId xmlns:a16="http://schemas.microsoft.com/office/drawing/2014/main" id="{1EBBA0BD-7F1F-F646-D5D2-AE71751DD263}"/>
            </a:ext>
          </a:extLst>
        </xdr:cNvPr>
        <xdr:cNvCxnSpPr/>
      </xdr:nvCxnSpPr>
      <xdr:spPr>
        <a:xfrm flipV="1">
          <a:off x="10978444" y="7112002"/>
          <a:ext cx="9407" cy="460962"/>
        </a:xfrm>
        <a:prstGeom prst="straightConnector1">
          <a:avLst/>
        </a:prstGeom>
        <a:ln w="127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66F3-99A5-4271-BDCA-7F24208F2A49}">
  <sheetPr>
    <pageSetUpPr fitToPage="1"/>
  </sheetPr>
  <dimension ref="A1:AG989"/>
  <sheetViews>
    <sheetView showGridLines="0" tabSelected="1" zoomScale="70" zoomScaleNormal="70" zoomScaleSheetLayoutView="16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AD6" sqref="AD6"/>
    </sheetView>
  </sheetViews>
  <sheetFormatPr defaultColWidth="14.46484375" defaultRowHeight="15" customHeight="1"/>
  <cols>
    <col min="1" max="1" width="8.796875" customWidth="1"/>
    <col min="2" max="2" width="4.1328125" customWidth="1"/>
    <col min="3" max="3" width="25.1328125" customWidth="1"/>
    <col min="4" max="4" width="8.46484375" customWidth="1"/>
    <col min="5" max="5" width="6.796875" customWidth="1"/>
    <col min="6" max="6" width="9.46484375" customWidth="1"/>
    <col min="7" max="7" width="0.1328125" customWidth="1"/>
    <col min="8" max="19" width="8.796875" customWidth="1"/>
    <col min="20" max="20" width="9.46484375" customWidth="1"/>
    <col min="21" max="32" width="8.796875" customWidth="1"/>
  </cols>
  <sheetData>
    <row r="1" spans="1:32" ht="12.6" customHeight="1" thickBo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" customHeight="1" thickTop="1" thickBot="1">
      <c r="A2" s="1"/>
      <c r="B2" s="69"/>
      <c r="C2" s="116">
        <f>MAX(H24:AB24)</f>
        <v>6053</v>
      </c>
      <c r="D2" s="189" t="s">
        <v>28</v>
      </c>
      <c r="E2" s="190"/>
      <c r="F2" s="190"/>
      <c r="G2" s="3"/>
      <c r="H2" s="191"/>
      <c r="I2" s="173"/>
      <c r="J2" s="172"/>
      <c r="K2" s="173"/>
      <c r="L2" s="173"/>
      <c r="M2" s="173"/>
      <c r="N2" s="172"/>
      <c r="O2" s="173"/>
      <c r="P2" s="172"/>
      <c r="Q2" s="173"/>
      <c r="R2" s="172"/>
      <c r="S2" s="173"/>
      <c r="T2" s="173"/>
      <c r="U2" s="172"/>
      <c r="V2" s="173"/>
      <c r="W2" s="173"/>
      <c r="X2" s="173"/>
      <c r="Y2" s="173"/>
      <c r="Z2" s="173"/>
      <c r="AA2" s="70"/>
      <c r="AB2" s="75"/>
      <c r="AC2" s="1"/>
      <c r="AD2" s="1"/>
      <c r="AE2" s="1"/>
      <c r="AF2" s="1"/>
    </row>
    <row r="3" spans="1:32" ht="18" customHeight="1" thickBot="1">
      <c r="A3" s="1"/>
      <c r="B3" s="4"/>
      <c r="C3" s="117">
        <f>MIN(H24:X24)</f>
        <v>4991</v>
      </c>
      <c r="D3" s="174" t="s">
        <v>8</v>
      </c>
      <c r="E3" s="175"/>
      <c r="F3" s="176"/>
      <c r="G3" s="5"/>
      <c r="H3" s="177" t="s">
        <v>0</v>
      </c>
      <c r="I3" s="178"/>
      <c r="J3" s="179"/>
      <c r="K3" s="180" t="s">
        <v>1</v>
      </c>
      <c r="L3" s="181"/>
      <c r="M3" s="182"/>
      <c r="N3" s="183" t="s">
        <v>2</v>
      </c>
      <c r="O3" s="184"/>
      <c r="P3" s="185"/>
      <c r="Q3" s="180" t="s">
        <v>3</v>
      </c>
      <c r="R3" s="181"/>
      <c r="S3" s="182"/>
      <c r="T3" s="74" t="s">
        <v>4</v>
      </c>
      <c r="U3" s="177" t="s">
        <v>5</v>
      </c>
      <c r="V3" s="186"/>
      <c r="W3" s="186"/>
      <c r="X3" s="187"/>
      <c r="Y3" s="181" t="s">
        <v>6</v>
      </c>
      <c r="Z3" s="188"/>
      <c r="AA3" s="168" t="s">
        <v>7</v>
      </c>
      <c r="AB3" s="169"/>
      <c r="AC3" s="57"/>
      <c r="AD3" s="1"/>
      <c r="AE3" s="1"/>
      <c r="AF3" s="1"/>
    </row>
    <row r="4" spans="1:32" ht="18" customHeight="1" thickBot="1">
      <c r="A4" s="1"/>
      <c r="B4" s="4"/>
      <c r="C4" s="6"/>
      <c r="D4" s="7" t="s">
        <v>9</v>
      </c>
      <c r="E4" s="73" t="s">
        <v>10</v>
      </c>
      <c r="F4" s="8" t="s">
        <v>11</v>
      </c>
      <c r="G4" s="9"/>
      <c r="H4" s="33">
        <v>15</v>
      </c>
      <c r="I4" s="34">
        <v>22</v>
      </c>
      <c r="J4" s="35">
        <v>29</v>
      </c>
      <c r="K4" s="38">
        <v>13</v>
      </c>
      <c r="L4" s="39">
        <v>20</v>
      </c>
      <c r="M4" s="35">
        <v>27</v>
      </c>
      <c r="N4" s="41">
        <v>17</v>
      </c>
      <c r="O4" s="36">
        <v>24</v>
      </c>
      <c r="P4" s="37">
        <v>30</v>
      </c>
      <c r="Q4" s="43">
        <v>12</v>
      </c>
      <c r="R4" s="44">
        <v>19</v>
      </c>
      <c r="S4" s="45">
        <v>26</v>
      </c>
      <c r="T4" s="68"/>
      <c r="U4" s="38">
        <v>2</v>
      </c>
      <c r="V4" s="39">
        <v>9</v>
      </c>
      <c r="W4" s="39">
        <v>16</v>
      </c>
      <c r="X4" s="35">
        <v>30</v>
      </c>
      <c r="Y4" s="58">
        <v>6</v>
      </c>
      <c r="Z4" s="32">
        <v>13</v>
      </c>
      <c r="AA4" s="55">
        <v>4</v>
      </c>
      <c r="AB4" s="56">
        <v>11</v>
      </c>
      <c r="AC4" s="1"/>
      <c r="AD4" s="1"/>
      <c r="AE4" s="1"/>
      <c r="AF4" s="1"/>
    </row>
    <row r="5" spans="1:32" ht="22.8" customHeight="1">
      <c r="A5" s="1">
        <v>1</v>
      </c>
      <c r="B5" s="4">
        <v>1</v>
      </c>
      <c r="C5" s="95" t="s">
        <v>12</v>
      </c>
      <c r="D5" s="96">
        <f t="shared" ref="D5:D22" si="0">SUM(H5:AB5)</f>
        <v>12752</v>
      </c>
      <c r="E5" s="97">
        <v>64</v>
      </c>
      <c r="F5" s="98">
        <f t="shared" ref="F5:F22" si="1">D5/E5</f>
        <v>199.25</v>
      </c>
      <c r="G5" s="12"/>
      <c r="H5" s="118"/>
      <c r="I5" s="120">
        <v>698</v>
      </c>
      <c r="J5" s="13"/>
      <c r="K5" s="99">
        <v>779</v>
      </c>
      <c r="L5" s="122" t="s">
        <v>18</v>
      </c>
      <c r="M5" s="123">
        <v>644</v>
      </c>
      <c r="N5" s="118"/>
      <c r="O5" s="126"/>
      <c r="P5" s="20">
        <v>728</v>
      </c>
      <c r="Q5" s="128">
        <v>810</v>
      </c>
      <c r="R5" s="130">
        <v>782</v>
      </c>
      <c r="S5" s="132">
        <v>823</v>
      </c>
      <c r="T5" s="134">
        <v>775</v>
      </c>
      <c r="U5" s="135">
        <v>769</v>
      </c>
      <c r="V5" s="10">
        <v>834</v>
      </c>
      <c r="W5" s="141">
        <v>959</v>
      </c>
      <c r="X5" s="137">
        <v>762</v>
      </c>
      <c r="Y5" s="138">
        <v>851</v>
      </c>
      <c r="Z5" s="139">
        <v>785</v>
      </c>
      <c r="AA5" s="142">
        <v>900</v>
      </c>
      <c r="AB5" s="100">
        <v>853</v>
      </c>
      <c r="AC5" s="1"/>
      <c r="AD5" s="1"/>
      <c r="AE5" s="1"/>
      <c r="AF5" s="1"/>
    </row>
    <row r="6" spans="1:32" ht="19.5" customHeight="1">
      <c r="A6" s="1">
        <v>1</v>
      </c>
      <c r="B6" s="4">
        <v>2</v>
      </c>
      <c r="C6" s="109" t="s">
        <v>15</v>
      </c>
      <c r="D6" s="101">
        <f t="shared" si="0"/>
        <v>13692</v>
      </c>
      <c r="E6" s="15">
        <v>72</v>
      </c>
      <c r="F6" s="102">
        <f t="shared" si="1"/>
        <v>190.16666666666666</v>
      </c>
      <c r="G6" s="103"/>
      <c r="H6" s="119">
        <v>897</v>
      </c>
      <c r="I6" s="121"/>
      <c r="J6" s="17">
        <v>719</v>
      </c>
      <c r="K6" s="88">
        <v>792</v>
      </c>
      <c r="L6" s="30"/>
      <c r="M6" s="124">
        <v>873</v>
      </c>
      <c r="N6" s="125">
        <v>751</v>
      </c>
      <c r="O6" s="127">
        <v>726</v>
      </c>
      <c r="P6" s="124">
        <v>692</v>
      </c>
      <c r="Q6" s="129">
        <v>785</v>
      </c>
      <c r="R6" s="131">
        <v>683</v>
      </c>
      <c r="S6" s="133">
        <v>801</v>
      </c>
      <c r="T6" s="88"/>
      <c r="U6" s="94">
        <v>784</v>
      </c>
      <c r="V6" s="136">
        <v>847</v>
      </c>
      <c r="W6" s="136">
        <v>833</v>
      </c>
      <c r="X6" s="124">
        <v>746</v>
      </c>
      <c r="Y6" s="125">
        <v>679</v>
      </c>
      <c r="Z6" s="140">
        <v>602</v>
      </c>
      <c r="AA6" s="144">
        <v>751</v>
      </c>
      <c r="AB6" s="156">
        <v>731</v>
      </c>
      <c r="AC6" s="1"/>
      <c r="AD6" s="1"/>
      <c r="AE6" s="1"/>
      <c r="AF6" s="1"/>
    </row>
    <row r="7" spans="1:32" ht="19.5" customHeight="1">
      <c r="A7" s="1">
        <v>1</v>
      </c>
      <c r="B7" s="4">
        <v>3</v>
      </c>
      <c r="C7" s="14" t="s">
        <v>16</v>
      </c>
      <c r="D7" s="22">
        <f t="shared" si="0"/>
        <v>14833</v>
      </c>
      <c r="E7" s="10">
        <v>80</v>
      </c>
      <c r="F7" s="11">
        <f t="shared" si="1"/>
        <v>185.41249999999999</v>
      </c>
      <c r="G7" s="12"/>
      <c r="H7" s="16">
        <v>749</v>
      </c>
      <c r="I7" s="21">
        <v>713</v>
      </c>
      <c r="J7" s="17">
        <v>717</v>
      </c>
      <c r="K7" s="90">
        <v>795</v>
      </c>
      <c r="L7" s="30">
        <v>600</v>
      </c>
      <c r="M7" s="31">
        <v>680</v>
      </c>
      <c r="N7" s="71">
        <v>710</v>
      </c>
      <c r="O7" s="72">
        <v>725</v>
      </c>
      <c r="P7" s="42">
        <v>690</v>
      </c>
      <c r="Q7" s="46">
        <v>862</v>
      </c>
      <c r="R7" s="105">
        <v>286</v>
      </c>
      <c r="S7" s="48">
        <v>880</v>
      </c>
      <c r="T7" s="66">
        <v>775</v>
      </c>
      <c r="U7" s="18">
        <v>311</v>
      </c>
      <c r="V7" s="15">
        <v>832</v>
      </c>
      <c r="W7" s="15">
        <v>736</v>
      </c>
      <c r="X7" s="17">
        <v>747</v>
      </c>
      <c r="Y7" s="29">
        <v>748</v>
      </c>
      <c r="Z7" s="19">
        <v>660</v>
      </c>
      <c r="AA7" s="64">
        <v>748</v>
      </c>
      <c r="AB7" s="89">
        <v>869</v>
      </c>
      <c r="AC7" s="1"/>
      <c r="AD7" s="1"/>
      <c r="AE7" s="1"/>
      <c r="AF7" s="1"/>
    </row>
    <row r="8" spans="1:32" ht="19.5" customHeight="1">
      <c r="A8" s="1">
        <v>1</v>
      </c>
      <c r="B8" s="4">
        <v>4</v>
      </c>
      <c r="C8" s="14" t="s">
        <v>13</v>
      </c>
      <c r="D8" s="22">
        <f t="shared" si="0"/>
        <v>14850</v>
      </c>
      <c r="E8" s="10">
        <v>83</v>
      </c>
      <c r="F8" s="11">
        <f t="shared" si="1"/>
        <v>178.9156626506024</v>
      </c>
      <c r="G8" s="12"/>
      <c r="H8" s="16">
        <v>727</v>
      </c>
      <c r="I8" s="21">
        <v>704</v>
      </c>
      <c r="J8" s="17">
        <v>691</v>
      </c>
      <c r="K8" s="90">
        <v>765</v>
      </c>
      <c r="L8" s="30">
        <v>608</v>
      </c>
      <c r="M8" s="31">
        <v>840</v>
      </c>
      <c r="N8" s="71">
        <v>751</v>
      </c>
      <c r="O8" s="104">
        <v>625</v>
      </c>
      <c r="P8" s="42">
        <v>716</v>
      </c>
      <c r="Q8" s="51">
        <v>659</v>
      </c>
      <c r="R8" s="47">
        <v>662</v>
      </c>
      <c r="S8" s="50">
        <v>710</v>
      </c>
      <c r="T8" s="66">
        <v>751</v>
      </c>
      <c r="U8" s="18">
        <v>712</v>
      </c>
      <c r="V8" s="15">
        <v>554</v>
      </c>
      <c r="W8" s="15">
        <v>794</v>
      </c>
      <c r="X8" s="17">
        <v>729</v>
      </c>
      <c r="Y8" s="29">
        <v>806</v>
      </c>
      <c r="Z8" s="19">
        <v>689</v>
      </c>
      <c r="AA8" s="64">
        <v>722</v>
      </c>
      <c r="AB8" s="89">
        <v>635</v>
      </c>
      <c r="AC8" s="1"/>
      <c r="AD8" s="1"/>
      <c r="AE8" s="1"/>
      <c r="AF8" s="1"/>
    </row>
    <row r="9" spans="1:32" ht="19.5" customHeight="1">
      <c r="A9" s="1">
        <v>1</v>
      </c>
      <c r="B9" s="4">
        <v>5</v>
      </c>
      <c r="C9" s="14" t="s">
        <v>20</v>
      </c>
      <c r="D9" s="22">
        <f t="shared" si="0"/>
        <v>5282</v>
      </c>
      <c r="E9" s="10">
        <v>30</v>
      </c>
      <c r="F9" s="11">
        <f t="shared" si="1"/>
        <v>176.06666666666666</v>
      </c>
      <c r="G9" s="12"/>
      <c r="H9" s="16"/>
      <c r="I9" s="21"/>
      <c r="J9" s="17"/>
      <c r="K9" s="66"/>
      <c r="L9" s="30"/>
      <c r="M9" s="17">
        <v>693</v>
      </c>
      <c r="N9" s="71">
        <v>699</v>
      </c>
      <c r="O9" s="72"/>
      <c r="P9" s="20">
        <v>627</v>
      </c>
      <c r="Q9" s="51"/>
      <c r="R9" s="47"/>
      <c r="S9" s="50"/>
      <c r="T9" s="66">
        <v>314</v>
      </c>
      <c r="U9" s="18">
        <v>743</v>
      </c>
      <c r="V9" s="15">
        <v>740</v>
      </c>
      <c r="W9" s="15"/>
      <c r="X9" s="17">
        <v>707</v>
      </c>
      <c r="Y9" s="29"/>
      <c r="Z9" s="19">
        <v>759</v>
      </c>
      <c r="AA9" s="64"/>
      <c r="AB9" s="89"/>
      <c r="AC9" s="1"/>
      <c r="AD9" s="1"/>
      <c r="AE9" s="1"/>
      <c r="AF9" s="1"/>
    </row>
    <row r="10" spans="1:32" ht="19.5" customHeight="1">
      <c r="A10" s="1">
        <v>1</v>
      </c>
      <c r="B10" s="4">
        <v>6</v>
      </c>
      <c r="C10" s="14" t="s">
        <v>31</v>
      </c>
      <c r="D10" s="22">
        <f t="shared" si="0"/>
        <v>3323</v>
      </c>
      <c r="E10" s="10">
        <v>19</v>
      </c>
      <c r="F10" s="11">
        <f t="shared" si="1"/>
        <v>174.89473684210526</v>
      </c>
      <c r="G10" s="12"/>
      <c r="H10" s="59"/>
      <c r="I10" s="21"/>
      <c r="J10" s="17"/>
      <c r="K10" s="93"/>
      <c r="L10" s="15"/>
      <c r="M10" s="17"/>
      <c r="N10" s="29"/>
      <c r="O10" s="21"/>
      <c r="P10" s="20"/>
      <c r="Q10" s="49"/>
      <c r="R10" s="47">
        <v>298</v>
      </c>
      <c r="S10" s="50">
        <v>681</v>
      </c>
      <c r="T10" s="66">
        <v>329</v>
      </c>
      <c r="U10" s="18">
        <v>784</v>
      </c>
      <c r="V10" s="15">
        <v>506</v>
      </c>
      <c r="W10" s="15">
        <v>725</v>
      </c>
      <c r="X10" s="17"/>
      <c r="Y10" s="29"/>
      <c r="Z10" s="19"/>
      <c r="AA10" s="64"/>
      <c r="AB10" s="89"/>
      <c r="AC10" s="1"/>
      <c r="AD10" s="1"/>
      <c r="AE10" s="1"/>
      <c r="AF10" s="1"/>
    </row>
    <row r="11" spans="1:32" ht="19.5" customHeight="1">
      <c r="A11" s="1">
        <v>1</v>
      </c>
      <c r="B11" s="4">
        <v>7</v>
      </c>
      <c r="C11" s="14" t="s">
        <v>19</v>
      </c>
      <c r="D11" s="22">
        <f t="shared" si="0"/>
        <v>9501</v>
      </c>
      <c r="E11" s="10">
        <v>55</v>
      </c>
      <c r="F11" s="11">
        <f t="shared" si="1"/>
        <v>172.74545454545455</v>
      </c>
      <c r="G11" s="12">
        <v>317</v>
      </c>
      <c r="H11" s="16">
        <v>719</v>
      </c>
      <c r="I11" s="21">
        <v>669</v>
      </c>
      <c r="J11" s="17">
        <v>583</v>
      </c>
      <c r="K11" s="90">
        <v>789</v>
      </c>
      <c r="L11" s="30"/>
      <c r="M11" s="31">
        <v>306</v>
      </c>
      <c r="N11" s="71">
        <v>660</v>
      </c>
      <c r="O11" s="72"/>
      <c r="P11" s="42">
        <v>321</v>
      </c>
      <c r="Q11" s="49">
        <v>754</v>
      </c>
      <c r="R11" s="47">
        <v>617</v>
      </c>
      <c r="S11" s="50"/>
      <c r="T11" s="66">
        <v>676</v>
      </c>
      <c r="U11" s="18">
        <v>776</v>
      </c>
      <c r="V11" s="15"/>
      <c r="W11" s="15">
        <v>712</v>
      </c>
      <c r="X11" s="17">
        <v>471</v>
      </c>
      <c r="Y11" s="29">
        <v>796</v>
      </c>
      <c r="Z11" s="19"/>
      <c r="AA11" s="64"/>
      <c r="AB11" s="89">
        <v>652</v>
      </c>
      <c r="AC11" s="1"/>
      <c r="AD11" s="1"/>
      <c r="AE11" s="1"/>
      <c r="AF11" s="1"/>
    </row>
    <row r="12" spans="1:32" ht="19.5" customHeight="1">
      <c r="A12" s="1">
        <v>1</v>
      </c>
      <c r="B12" s="4">
        <v>8</v>
      </c>
      <c r="C12" s="14" t="s">
        <v>22</v>
      </c>
      <c r="D12" s="22">
        <f t="shared" si="0"/>
        <v>5432</v>
      </c>
      <c r="E12" s="15">
        <v>32</v>
      </c>
      <c r="F12" s="11">
        <f t="shared" si="1"/>
        <v>169.75</v>
      </c>
      <c r="G12" s="12"/>
      <c r="H12" s="59"/>
      <c r="I12" s="21">
        <v>697</v>
      </c>
      <c r="J12" s="17"/>
      <c r="K12" s="88"/>
      <c r="L12" s="30">
        <v>715</v>
      </c>
      <c r="M12" s="31"/>
      <c r="N12" s="59">
        <v>275</v>
      </c>
      <c r="O12" s="72">
        <v>695</v>
      </c>
      <c r="P12" s="42">
        <v>678</v>
      </c>
      <c r="Q12" s="49">
        <v>393</v>
      </c>
      <c r="R12" s="47"/>
      <c r="S12" s="50">
        <v>653</v>
      </c>
      <c r="T12" s="66">
        <v>670</v>
      </c>
      <c r="U12" s="18"/>
      <c r="V12" s="15">
        <v>358</v>
      </c>
      <c r="W12" s="15"/>
      <c r="X12" s="17"/>
      <c r="Y12" s="29">
        <v>298</v>
      </c>
      <c r="Z12" s="19"/>
      <c r="AA12" s="64"/>
      <c r="AB12" s="89"/>
      <c r="AC12" s="1"/>
      <c r="AD12" s="1"/>
      <c r="AE12" s="1"/>
      <c r="AF12" s="1"/>
    </row>
    <row r="13" spans="1:32" ht="19.5" customHeight="1">
      <c r="A13" s="1">
        <v>1</v>
      </c>
      <c r="B13" s="4">
        <v>9</v>
      </c>
      <c r="C13" s="65" t="s">
        <v>30</v>
      </c>
      <c r="D13" s="22">
        <f t="shared" si="0"/>
        <v>7797</v>
      </c>
      <c r="E13" s="10">
        <v>46</v>
      </c>
      <c r="F13" s="11">
        <f t="shared" si="1"/>
        <v>169.5</v>
      </c>
      <c r="G13" s="12"/>
      <c r="H13" s="16">
        <v>725</v>
      </c>
      <c r="I13" s="21">
        <v>611</v>
      </c>
      <c r="J13" s="17">
        <v>717</v>
      </c>
      <c r="K13" s="88"/>
      <c r="L13" s="30">
        <v>657</v>
      </c>
      <c r="M13" s="31">
        <v>618</v>
      </c>
      <c r="N13" s="71">
        <v>360</v>
      </c>
      <c r="O13" s="72">
        <v>687</v>
      </c>
      <c r="P13" s="42"/>
      <c r="Q13" s="49">
        <v>705</v>
      </c>
      <c r="R13" s="47">
        <v>617</v>
      </c>
      <c r="S13" s="50">
        <v>736</v>
      </c>
      <c r="T13" s="66">
        <v>695</v>
      </c>
      <c r="U13" s="18">
        <v>669</v>
      </c>
      <c r="V13" s="15"/>
      <c r="W13" s="30"/>
      <c r="X13" s="17"/>
      <c r="Y13" s="29"/>
      <c r="Z13" s="19"/>
      <c r="AA13" s="64"/>
      <c r="AB13" s="89"/>
      <c r="AC13" s="1"/>
      <c r="AD13" s="1"/>
      <c r="AE13" s="1"/>
      <c r="AF13" s="1"/>
    </row>
    <row r="14" spans="1:32" ht="19.5" customHeight="1">
      <c r="A14" s="1">
        <v>1</v>
      </c>
      <c r="B14" s="4">
        <v>10</v>
      </c>
      <c r="C14" s="14" t="s">
        <v>21</v>
      </c>
      <c r="D14" s="22">
        <f t="shared" si="0"/>
        <v>9958</v>
      </c>
      <c r="E14" s="10">
        <v>59</v>
      </c>
      <c r="F14" s="11">
        <f t="shared" si="1"/>
        <v>168.77966101694915</v>
      </c>
      <c r="G14" s="12">
        <v>32</v>
      </c>
      <c r="H14" s="16">
        <v>696</v>
      </c>
      <c r="I14" s="21">
        <v>755</v>
      </c>
      <c r="J14" s="17">
        <v>729</v>
      </c>
      <c r="K14" s="88">
        <v>692</v>
      </c>
      <c r="L14" s="30">
        <v>614</v>
      </c>
      <c r="M14" s="31">
        <v>687</v>
      </c>
      <c r="N14" s="71">
        <v>678</v>
      </c>
      <c r="O14" s="72">
        <v>593</v>
      </c>
      <c r="P14" s="20">
        <v>726</v>
      </c>
      <c r="Q14" s="51">
        <v>318</v>
      </c>
      <c r="R14" s="47">
        <v>656</v>
      </c>
      <c r="S14" s="50"/>
      <c r="T14" s="66"/>
      <c r="U14" s="18">
        <v>338</v>
      </c>
      <c r="V14" s="15">
        <v>707</v>
      </c>
      <c r="W14" s="15">
        <v>304</v>
      </c>
      <c r="X14" s="17">
        <v>441</v>
      </c>
      <c r="Y14" s="59"/>
      <c r="Z14" s="19">
        <v>290</v>
      </c>
      <c r="AA14" s="64">
        <v>734</v>
      </c>
      <c r="AB14" s="89"/>
      <c r="AC14" s="1"/>
      <c r="AD14" s="1"/>
      <c r="AE14" s="1"/>
      <c r="AF14" s="1"/>
    </row>
    <row r="15" spans="1:32" ht="19.5" customHeight="1">
      <c r="A15" s="1">
        <v>1</v>
      </c>
      <c r="B15" s="4">
        <v>11</v>
      </c>
      <c r="C15" s="14" t="s">
        <v>24</v>
      </c>
      <c r="D15" s="22">
        <f t="shared" si="0"/>
        <v>12357</v>
      </c>
      <c r="E15" s="10">
        <v>74</v>
      </c>
      <c r="F15" s="11">
        <f t="shared" si="1"/>
        <v>166.98648648648648</v>
      </c>
      <c r="G15" s="12">
        <v>328</v>
      </c>
      <c r="H15" s="29">
        <v>600</v>
      </c>
      <c r="I15" s="21">
        <v>649</v>
      </c>
      <c r="J15" s="17">
        <v>681</v>
      </c>
      <c r="K15" s="88">
        <v>727</v>
      </c>
      <c r="L15" s="30">
        <v>601</v>
      </c>
      <c r="M15" s="31">
        <v>332</v>
      </c>
      <c r="N15" s="59">
        <v>768</v>
      </c>
      <c r="O15" s="72">
        <v>641</v>
      </c>
      <c r="P15" s="20"/>
      <c r="Q15" s="49">
        <v>651</v>
      </c>
      <c r="R15" s="47">
        <v>706</v>
      </c>
      <c r="S15" s="50">
        <v>600</v>
      </c>
      <c r="T15" s="66">
        <v>683</v>
      </c>
      <c r="U15" s="18"/>
      <c r="V15" s="15">
        <v>675</v>
      </c>
      <c r="W15" s="15">
        <v>655</v>
      </c>
      <c r="X15" s="17">
        <v>669</v>
      </c>
      <c r="Y15" s="29">
        <v>701</v>
      </c>
      <c r="Z15" s="19">
        <v>699</v>
      </c>
      <c r="AA15" s="64">
        <v>677</v>
      </c>
      <c r="AB15" s="89">
        <v>642</v>
      </c>
      <c r="AC15" s="1"/>
      <c r="AD15" s="1"/>
      <c r="AE15" s="1"/>
      <c r="AF15" s="1"/>
    </row>
    <row r="16" spans="1:32" ht="19.5" customHeight="1">
      <c r="A16" s="1"/>
      <c r="B16" s="4">
        <v>12</v>
      </c>
      <c r="C16" s="65" t="s">
        <v>32</v>
      </c>
      <c r="D16" s="22">
        <f t="shared" si="0"/>
        <v>1334</v>
      </c>
      <c r="E16" s="10">
        <v>8</v>
      </c>
      <c r="F16" s="11">
        <f t="shared" si="1"/>
        <v>166.75</v>
      </c>
      <c r="G16" s="12"/>
      <c r="H16" s="29"/>
      <c r="I16" s="21"/>
      <c r="J16" s="17"/>
      <c r="K16" s="88">
        <v>665</v>
      </c>
      <c r="L16" s="30">
        <v>669</v>
      </c>
      <c r="M16" s="31"/>
      <c r="N16" s="59"/>
      <c r="O16" s="72"/>
      <c r="P16" s="42"/>
      <c r="Q16" s="49"/>
      <c r="R16" s="47"/>
      <c r="S16" s="50"/>
      <c r="T16" s="66"/>
      <c r="U16" s="18"/>
      <c r="V16" s="15"/>
      <c r="W16" s="30"/>
      <c r="X16" s="17"/>
      <c r="Y16" s="59"/>
      <c r="Z16" s="19"/>
      <c r="AA16" s="64"/>
      <c r="AB16" s="89"/>
      <c r="AC16" s="1"/>
      <c r="AD16" s="1"/>
      <c r="AE16" s="1"/>
      <c r="AF16" s="1"/>
    </row>
    <row r="17" spans="1:33" ht="19.5" customHeight="1">
      <c r="A17" s="1"/>
      <c r="B17" s="4">
        <v>13</v>
      </c>
      <c r="C17" s="14" t="s">
        <v>27</v>
      </c>
      <c r="D17" s="22">
        <f t="shared" si="0"/>
        <v>2967</v>
      </c>
      <c r="E17" s="10">
        <v>18</v>
      </c>
      <c r="F17" s="11">
        <f t="shared" si="1"/>
        <v>164.83333333333334</v>
      </c>
      <c r="G17" s="12"/>
      <c r="H17" s="29"/>
      <c r="I17" s="21"/>
      <c r="J17" s="17"/>
      <c r="K17" s="93"/>
      <c r="L17" s="15">
        <v>279</v>
      </c>
      <c r="M17" s="31"/>
      <c r="N17" s="59"/>
      <c r="O17" s="72"/>
      <c r="P17" s="20"/>
      <c r="Q17" s="49"/>
      <c r="R17" s="47"/>
      <c r="S17" s="50"/>
      <c r="T17" s="66"/>
      <c r="U17" s="18"/>
      <c r="V17" s="15"/>
      <c r="W17" s="15">
        <v>310</v>
      </c>
      <c r="X17" s="17">
        <v>314</v>
      </c>
      <c r="Y17" s="29">
        <v>407</v>
      </c>
      <c r="Z17" s="19">
        <v>324</v>
      </c>
      <c r="AA17" s="64">
        <v>725</v>
      </c>
      <c r="AB17" s="89">
        <v>608</v>
      </c>
      <c r="AC17" s="1"/>
      <c r="AD17" s="1"/>
      <c r="AE17" s="1"/>
      <c r="AF17" s="1"/>
    </row>
    <row r="18" spans="1:33" ht="19.5" customHeight="1">
      <c r="A18" s="1"/>
      <c r="B18" s="4">
        <v>14</v>
      </c>
      <c r="C18" s="92" t="s">
        <v>17</v>
      </c>
      <c r="D18" s="22">
        <f t="shared" si="0"/>
        <v>1626</v>
      </c>
      <c r="E18" s="76">
        <v>10</v>
      </c>
      <c r="F18" s="77">
        <f t="shared" si="1"/>
        <v>162.6</v>
      </c>
      <c r="G18" s="12"/>
      <c r="H18" s="16"/>
      <c r="I18" s="21"/>
      <c r="J18" s="17"/>
      <c r="K18" s="93"/>
      <c r="L18" s="15"/>
      <c r="M18" s="17"/>
      <c r="N18" s="16"/>
      <c r="O18" s="21"/>
      <c r="P18" s="20">
        <v>311</v>
      </c>
      <c r="Q18" s="49"/>
      <c r="R18" s="47"/>
      <c r="S18" s="50"/>
      <c r="T18" s="66"/>
      <c r="U18" s="18"/>
      <c r="V18" s="2"/>
      <c r="W18" s="15"/>
      <c r="X18" s="17"/>
      <c r="Y18" s="29">
        <v>639</v>
      </c>
      <c r="Z18" s="19">
        <v>676</v>
      </c>
      <c r="AA18" s="64"/>
      <c r="AB18" s="89"/>
      <c r="AC18" s="1"/>
      <c r="AD18" s="1"/>
      <c r="AE18" s="1"/>
      <c r="AF18" s="1"/>
    </row>
    <row r="19" spans="1:33" ht="19.5" customHeight="1">
      <c r="A19" s="1"/>
      <c r="B19" s="4">
        <v>15</v>
      </c>
      <c r="C19" s="14" t="s">
        <v>14</v>
      </c>
      <c r="D19" s="22">
        <f t="shared" si="0"/>
        <v>603</v>
      </c>
      <c r="E19" s="15">
        <v>4</v>
      </c>
      <c r="F19" s="11">
        <f t="shared" si="1"/>
        <v>150.75</v>
      </c>
      <c r="G19" s="12"/>
      <c r="H19" s="16"/>
      <c r="I19" s="21"/>
      <c r="J19" s="17"/>
      <c r="K19" s="18"/>
      <c r="L19" s="15"/>
      <c r="M19" s="17"/>
      <c r="N19" s="18"/>
      <c r="O19" s="15">
        <v>603</v>
      </c>
      <c r="P19" s="20"/>
      <c r="Q19" s="49"/>
      <c r="R19" s="47"/>
      <c r="S19" s="50"/>
      <c r="T19" s="66"/>
      <c r="U19" s="18"/>
      <c r="V19" s="15"/>
      <c r="W19" s="15"/>
      <c r="X19" s="17"/>
      <c r="Y19" s="29"/>
      <c r="Z19" s="19"/>
      <c r="AA19" s="64"/>
      <c r="AB19" s="89"/>
      <c r="AC19" s="1"/>
      <c r="AE19" s="1"/>
      <c r="AF19" s="1"/>
    </row>
    <row r="20" spans="1:33" ht="19.5" customHeight="1">
      <c r="A20" s="1"/>
      <c r="B20" s="4">
        <v>16</v>
      </c>
      <c r="C20" s="14" t="s">
        <v>25</v>
      </c>
      <c r="D20" s="22">
        <f t="shared" si="0"/>
        <v>1772</v>
      </c>
      <c r="E20" s="15">
        <v>12</v>
      </c>
      <c r="F20" s="11">
        <f t="shared" si="1"/>
        <v>147.66666666666666</v>
      </c>
      <c r="G20" s="12"/>
      <c r="H20" s="71"/>
      <c r="I20" s="21"/>
      <c r="J20" s="17">
        <v>216</v>
      </c>
      <c r="K20" s="94"/>
      <c r="L20" s="30">
        <v>248</v>
      </c>
      <c r="M20" s="31"/>
      <c r="N20" s="18"/>
      <c r="O20" s="15"/>
      <c r="P20" s="20"/>
      <c r="Q20" s="49"/>
      <c r="R20" s="47"/>
      <c r="S20" s="50"/>
      <c r="T20" s="66"/>
      <c r="U20" s="18"/>
      <c r="V20" s="15"/>
      <c r="W20" s="15"/>
      <c r="X20" s="17"/>
      <c r="Y20" s="29"/>
      <c r="Z20" s="19"/>
      <c r="AA20" s="64">
        <v>642</v>
      </c>
      <c r="AB20" s="89">
        <v>666</v>
      </c>
      <c r="AC20" s="1"/>
      <c r="AD20" s="1"/>
      <c r="AE20" s="1"/>
      <c r="AF20" s="1"/>
    </row>
    <row r="21" spans="1:33" ht="19.5" customHeight="1">
      <c r="A21" s="1"/>
      <c r="B21" s="4">
        <v>17</v>
      </c>
      <c r="C21" s="14" t="s">
        <v>23</v>
      </c>
      <c r="D21" s="22">
        <f t="shared" si="0"/>
        <v>562</v>
      </c>
      <c r="E21" s="15">
        <v>4</v>
      </c>
      <c r="F21" s="11">
        <f t="shared" si="1"/>
        <v>140.5</v>
      </c>
      <c r="G21" s="12"/>
      <c r="H21" s="71">
        <v>562</v>
      </c>
      <c r="I21" s="21"/>
      <c r="J21" s="17"/>
      <c r="K21" s="94"/>
      <c r="L21" s="30"/>
      <c r="M21" s="31"/>
      <c r="N21" s="112"/>
      <c r="O21" s="30"/>
      <c r="P21" s="20"/>
      <c r="Q21" s="49"/>
      <c r="R21" s="47"/>
      <c r="S21" s="50"/>
      <c r="T21" s="66"/>
      <c r="U21" s="18"/>
      <c r="V21" s="15"/>
      <c r="W21" s="15"/>
      <c r="X21" s="17"/>
      <c r="Y21" s="29"/>
      <c r="Z21" s="19"/>
      <c r="AA21" s="64"/>
      <c r="AB21" s="89"/>
      <c r="AC21" s="1"/>
      <c r="AD21" s="1"/>
      <c r="AE21" s="1"/>
      <c r="AF21" s="1"/>
    </row>
    <row r="22" spans="1:33" ht="19.5" customHeight="1">
      <c r="A22" s="1"/>
      <c r="B22" s="4">
        <v>18</v>
      </c>
      <c r="C22" s="14" t="s">
        <v>26</v>
      </c>
      <c r="D22" s="22">
        <f t="shared" si="0"/>
        <v>234</v>
      </c>
      <c r="E22" s="15">
        <v>2</v>
      </c>
      <c r="F22" s="11">
        <f t="shared" si="1"/>
        <v>117</v>
      </c>
      <c r="G22" s="12"/>
      <c r="H22" s="16"/>
      <c r="I22" s="21"/>
      <c r="J22" s="17">
        <v>234</v>
      </c>
      <c r="K22" s="111"/>
      <c r="L22" s="30"/>
      <c r="M22" s="31"/>
      <c r="N22" s="112"/>
      <c r="O22" s="30" t="s">
        <v>18</v>
      </c>
      <c r="P22" s="20"/>
      <c r="Q22" s="49"/>
      <c r="R22" s="47"/>
      <c r="S22" s="50"/>
      <c r="T22" s="66"/>
      <c r="U22" s="18"/>
      <c r="V22" s="15"/>
      <c r="W22" s="15"/>
      <c r="X22" s="17"/>
      <c r="Y22" s="29"/>
      <c r="Z22" s="19"/>
      <c r="AA22" s="64"/>
      <c r="AB22" s="89"/>
      <c r="AC22" s="1"/>
      <c r="AD22" s="1"/>
      <c r="AE22" s="1"/>
      <c r="AF22" s="1"/>
    </row>
    <row r="23" spans="1:33" ht="19.5" customHeight="1" thickBot="1">
      <c r="A23" s="1"/>
      <c r="B23" s="4">
        <v>19</v>
      </c>
      <c r="C23" s="110" t="s">
        <v>29</v>
      </c>
      <c r="D23" s="22"/>
      <c r="E23" s="10"/>
      <c r="F23" s="11"/>
      <c r="G23" s="12"/>
      <c r="H23" s="16" t="s">
        <v>18</v>
      </c>
      <c r="I23" s="25"/>
      <c r="J23" s="24"/>
      <c r="K23" s="27"/>
      <c r="L23" s="26"/>
      <c r="M23" s="24"/>
      <c r="N23" s="27"/>
      <c r="O23" s="26"/>
      <c r="P23" s="63"/>
      <c r="Q23" s="52"/>
      <c r="R23" s="53"/>
      <c r="S23" s="54"/>
      <c r="T23" s="66"/>
      <c r="U23" s="27"/>
      <c r="V23" s="26"/>
      <c r="W23" s="26"/>
      <c r="X23" s="24"/>
      <c r="Y23" s="23"/>
      <c r="Z23" s="25"/>
      <c r="AA23" s="143"/>
      <c r="AB23" s="91"/>
      <c r="AC23" s="1"/>
      <c r="AD23" s="1"/>
      <c r="AE23" s="1"/>
      <c r="AF23" s="1"/>
    </row>
    <row r="24" spans="1:33" ht="16.5" customHeight="1" thickTop="1" thickBot="1">
      <c r="A24" s="1"/>
      <c r="B24" s="2"/>
      <c r="C24" s="1"/>
      <c r="D24" s="60"/>
      <c r="E24" s="61" t="s">
        <v>11</v>
      </c>
      <c r="F24" s="62">
        <f>SUM(H24:AB24)/32/(COUNT(H25:Z25))</f>
        <v>195.51809210526315</v>
      </c>
      <c r="G24" s="28"/>
      <c r="H24" s="40">
        <f>SUM(H5:H23)</f>
        <v>5675</v>
      </c>
      <c r="I24" s="40">
        <f t="shared" ref="I24:L24" si="2">SUM(I5:I23)</f>
        <v>5496</v>
      </c>
      <c r="J24" s="40">
        <f t="shared" si="2"/>
        <v>5287</v>
      </c>
      <c r="K24" s="114">
        <f t="shared" si="2"/>
        <v>6004</v>
      </c>
      <c r="L24" s="106">
        <f t="shared" si="2"/>
        <v>4991</v>
      </c>
      <c r="M24" s="84">
        <f>SUM(M5:M23)</f>
        <v>5673</v>
      </c>
      <c r="N24" s="82">
        <f>SUM(N5:N23)</f>
        <v>5652</v>
      </c>
      <c r="O24" s="87">
        <f>SUM(O5:O23)</f>
        <v>5295</v>
      </c>
      <c r="P24" s="84">
        <f>SUM(P5:P23)</f>
        <v>5489</v>
      </c>
      <c r="Q24" s="80">
        <f>SUM(Q5:Q23)</f>
        <v>5937</v>
      </c>
      <c r="R24" s="80">
        <f t="shared" ref="R24:AB24" si="3">SUM(R5:R23)</f>
        <v>5307</v>
      </c>
      <c r="S24" s="80">
        <f t="shared" si="3"/>
        <v>5884</v>
      </c>
      <c r="T24" s="80">
        <f t="shared" si="3"/>
        <v>5668</v>
      </c>
      <c r="U24" s="80">
        <f t="shared" si="3"/>
        <v>5886</v>
      </c>
      <c r="V24" s="115">
        <f t="shared" si="3"/>
        <v>6053</v>
      </c>
      <c r="W24" s="115">
        <f t="shared" si="3"/>
        <v>6028</v>
      </c>
      <c r="X24" s="80">
        <f t="shared" si="3"/>
        <v>5586</v>
      </c>
      <c r="Y24" s="80">
        <f t="shared" si="3"/>
        <v>5925</v>
      </c>
      <c r="Z24" s="80">
        <f t="shared" si="3"/>
        <v>5484</v>
      </c>
      <c r="AA24" s="80">
        <f t="shared" si="3"/>
        <v>5899</v>
      </c>
      <c r="AB24" s="159">
        <f t="shared" si="3"/>
        <v>5656</v>
      </c>
      <c r="AC24" s="1"/>
      <c r="AD24" s="1"/>
      <c r="AE24" s="1"/>
      <c r="AF24" s="1"/>
    </row>
    <row r="25" spans="1:33" ht="16.149999999999999" thickTop="1" thickBot="1">
      <c r="A25" s="1"/>
      <c r="B25" s="2"/>
      <c r="C25" s="1"/>
      <c r="D25" s="1"/>
      <c r="E25" s="1"/>
      <c r="F25" s="1"/>
      <c r="G25" s="1"/>
      <c r="H25" s="67">
        <f>IF(H24&gt;0,1,0)</f>
        <v>1</v>
      </c>
      <c r="I25" s="78">
        <f t="shared" ref="I25:AB25" si="4">IF(I24&gt;0,1,0)</f>
        <v>1</v>
      </c>
      <c r="J25" s="85">
        <f t="shared" si="4"/>
        <v>1</v>
      </c>
      <c r="K25" s="81">
        <f t="shared" si="4"/>
        <v>1</v>
      </c>
      <c r="L25" s="78">
        <f t="shared" si="4"/>
        <v>1</v>
      </c>
      <c r="M25" s="85">
        <f t="shared" si="4"/>
        <v>1</v>
      </c>
      <c r="N25" s="86">
        <f t="shared" si="4"/>
        <v>1</v>
      </c>
      <c r="O25" s="78">
        <f t="shared" si="4"/>
        <v>1</v>
      </c>
      <c r="P25" s="85">
        <f t="shared" si="4"/>
        <v>1</v>
      </c>
      <c r="Q25" s="81">
        <f t="shared" si="4"/>
        <v>1</v>
      </c>
      <c r="R25" s="78">
        <f t="shared" si="4"/>
        <v>1</v>
      </c>
      <c r="S25" s="85">
        <f t="shared" si="4"/>
        <v>1</v>
      </c>
      <c r="T25" s="83">
        <f t="shared" si="4"/>
        <v>1</v>
      </c>
      <c r="U25" s="81">
        <f t="shared" si="4"/>
        <v>1</v>
      </c>
      <c r="V25" s="78">
        <f t="shared" si="4"/>
        <v>1</v>
      </c>
      <c r="W25" s="78">
        <f t="shared" si="4"/>
        <v>1</v>
      </c>
      <c r="X25" s="85">
        <f t="shared" si="4"/>
        <v>1</v>
      </c>
      <c r="Y25" s="81">
        <f t="shared" si="4"/>
        <v>1</v>
      </c>
      <c r="Z25" s="78">
        <f t="shared" si="4"/>
        <v>1</v>
      </c>
      <c r="AA25" s="78">
        <f t="shared" si="4"/>
        <v>1</v>
      </c>
      <c r="AB25" s="79">
        <f t="shared" si="4"/>
        <v>1</v>
      </c>
      <c r="AC25" s="1"/>
      <c r="AD25" s="1"/>
      <c r="AE25" s="1"/>
      <c r="AF25" s="1"/>
    </row>
    <row r="26" spans="1:33" ht="15.75" thickTop="1">
      <c r="A26" s="1"/>
      <c r="B26" s="2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0" t="s">
        <v>35</v>
      </c>
      <c r="U26" s="60" t="s">
        <v>11</v>
      </c>
      <c r="V26" s="2"/>
      <c r="W26" s="2"/>
      <c r="X26" s="2"/>
      <c r="Y26" s="2"/>
      <c r="Z26" s="2"/>
      <c r="AA26" s="2"/>
      <c r="AB26" s="2"/>
      <c r="AC26" s="1"/>
      <c r="AD26" s="1"/>
      <c r="AE26" s="1"/>
      <c r="AF26" s="1"/>
    </row>
    <row r="27" spans="1:33" ht="15.4">
      <c r="A27" s="1"/>
      <c r="B27" s="2"/>
      <c r="C27" s="1"/>
      <c r="D27" s="1"/>
      <c r="E27" s="1"/>
      <c r="F27" s="1"/>
      <c r="G27" s="1"/>
      <c r="H27" s="154" t="s">
        <v>33</v>
      </c>
      <c r="I27" s="107">
        <v>5496</v>
      </c>
      <c r="J27" s="113">
        <v>6004</v>
      </c>
      <c r="K27" s="107">
        <v>5673</v>
      </c>
      <c r="L27" s="107">
        <v>5652</v>
      </c>
      <c r="M27" s="107">
        <v>5937</v>
      </c>
      <c r="N27" s="107">
        <v>5884</v>
      </c>
      <c r="O27" s="107">
        <v>5886</v>
      </c>
      <c r="P27" s="113">
        <v>6028</v>
      </c>
      <c r="Q27" s="107">
        <v>5925</v>
      </c>
      <c r="R27" s="107">
        <v>5899</v>
      </c>
      <c r="S27" s="107">
        <v>5656</v>
      </c>
      <c r="T27" s="108">
        <f>SUM(I27:S27)</f>
        <v>64040</v>
      </c>
      <c r="U27" s="147">
        <f>T27/32/(COUNT(I27:S27))</f>
        <v>181.93181818181819</v>
      </c>
      <c r="W27" s="1"/>
      <c r="X27" s="1"/>
      <c r="Y27" s="1"/>
      <c r="Z27" s="1"/>
      <c r="AA27" s="1"/>
      <c r="AB27" s="1"/>
      <c r="AC27" s="1"/>
      <c r="AD27" s="1"/>
      <c r="AE27" s="1"/>
    </row>
    <row r="28" spans="1:33" ht="15.4">
      <c r="A28" s="1"/>
      <c r="B28" s="2"/>
      <c r="C28" s="1"/>
      <c r="D28" s="1"/>
      <c r="E28" s="1"/>
      <c r="F28" s="1"/>
      <c r="G28" s="1"/>
      <c r="H28" s="153" t="s">
        <v>34</v>
      </c>
      <c r="I28" s="107">
        <v>5675</v>
      </c>
      <c r="J28" s="107">
        <v>5287</v>
      </c>
      <c r="K28" s="155">
        <v>4991</v>
      </c>
      <c r="L28" s="107">
        <v>5295</v>
      </c>
      <c r="M28" s="107">
        <v>5489</v>
      </c>
      <c r="N28" s="107">
        <v>5307</v>
      </c>
      <c r="O28" s="107">
        <v>5668</v>
      </c>
      <c r="P28" s="113">
        <v>6053</v>
      </c>
      <c r="Q28" s="107">
        <v>5586</v>
      </c>
      <c r="R28" s="107">
        <v>5484</v>
      </c>
      <c r="S28" s="107"/>
      <c r="T28" s="108">
        <f>SUM(I28:S28)</f>
        <v>54835</v>
      </c>
      <c r="U28" s="150">
        <f>T28/32/(COUNT(I28:R28))</f>
        <v>171.359375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75" thickBot="1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 t="s">
        <v>38</v>
      </c>
      <c r="R29" s="1" t="s">
        <v>11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3" ht="15.75" thickBot="1">
      <c r="A30" s="1"/>
      <c r="B30" s="2"/>
      <c r="C30" s="1"/>
      <c r="D30" s="1"/>
      <c r="E30" s="1"/>
      <c r="F30" s="1"/>
      <c r="G30" s="1"/>
      <c r="H30" s="166" t="s">
        <v>36</v>
      </c>
      <c r="I30" s="167"/>
      <c r="J30" s="145">
        <v>5496</v>
      </c>
      <c r="K30" s="145">
        <v>6004</v>
      </c>
      <c r="L30" s="145">
        <v>5673</v>
      </c>
      <c r="M30" s="145">
        <v>5652</v>
      </c>
      <c r="N30" s="145"/>
      <c r="O30" s="145"/>
      <c r="P30" s="145"/>
      <c r="Q30" s="145">
        <f>SUM(J30:P30)</f>
        <v>22825</v>
      </c>
      <c r="R30" s="148">
        <f>Q30/32/4</f>
        <v>178.3203125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15.4">
      <c r="A31" s="1"/>
      <c r="B31" s="2"/>
      <c r="C31" s="1"/>
      <c r="D31" s="1"/>
      <c r="E31" s="1"/>
      <c r="F31" s="1"/>
      <c r="G31" s="1"/>
      <c r="H31" s="160" t="s">
        <v>39</v>
      </c>
      <c r="I31" s="161"/>
      <c r="J31" s="145">
        <v>5675</v>
      </c>
      <c r="K31" s="145">
        <v>5287</v>
      </c>
      <c r="L31" s="145">
        <v>4991</v>
      </c>
      <c r="M31" s="145">
        <v>5295</v>
      </c>
      <c r="N31" s="145">
        <v>5489</v>
      </c>
      <c r="O31" s="145"/>
      <c r="P31" s="145"/>
      <c r="Q31" s="145">
        <f>SUM(J31:P31)</f>
        <v>26737</v>
      </c>
      <c r="R31" s="151">
        <f>Q31/32/5</f>
        <v>167.10624999999999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3" ht="15.75" thickBot="1">
      <c r="A32" s="1"/>
      <c r="B32" s="2"/>
      <c r="C32" s="1"/>
      <c r="D32" s="1"/>
      <c r="E32" s="1"/>
      <c r="F32" s="1"/>
      <c r="G32" s="1"/>
      <c r="H32" s="162" t="s">
        <v>37</v>
      </c>
      <c r="I32" s="163"/>
      <c r="J32" s="146">
        <v>5937</v>
      </c>
      <c r="K32" s="146">
        <v>5884</v>
      </c>
      <c r="L32" s="146">
        <v>5886</v>
      </c>
      <c r="M32" s="146">
        <v>6028</v>
      </c>
      <c r="N32" s="146">
        <v>5925</v>
      </c>
      <c r="O32" s="146">
        <v>5899</v>
      </c>
      <c r="P32" s="146">
        <v>5656</v>
      </c>
      <c r="Q32" s="146">
        <f>SUM(J32:P32)</f>
        <v>41215</v>
      </c>
      <c r="R32" s="149">
        <f>Q32/32/7</f>
        <v>183.99553571428572</v>
      </c>
      <c r="S32" s="157" t="s">
        <v>41</v>
      </c>
      <c r="T32" s="158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thickBot="1">
      <c r="A33" s="1"/>
      <c r="B33" s="2"/>
      <c r="C33" s="1"/>
      <c r="D33" s="1"/>
      <c r="E33" s="1"/>
      <c r="F33" s="1"/>
      <c r="G33" s="1"/>
      <c r="H33" s="164" t="s">
        <v>40</v>
      </c>
      <c r="I33" s="165"/>
      <c r="J33" s="146">
        <v>5307</v>
      </c>
      <c r="K33" s="146">
        <v>5668</v>
      </c>
      <c r="L33" s="146">
        <v>6053</v>
      </c>
      <c r="M33" s="146">
        <v>5586</v>
      </c>
      <c r="N33" s="146">
        <v>5484</v>
      </c>
      <c r="O33" s="146"/>
      <c r="P33" s="146"/>
      <c r="Q33" s="146">
        <f>SUM(J33:P33)</f>
        <v>28098</v>
      </c>
      <c r="R33" s="152">
        <f>Q33/32/5</f>
        <v>175.61250000000001</v>
      </c>
      <c r="S33" s="170"/>
      <c r="T33" s="17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4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4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4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4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4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4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4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4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4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4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4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4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4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4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4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4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4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4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4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4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4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4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4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4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4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4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4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4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4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4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4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4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4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4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4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4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4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4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4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4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4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4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4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4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4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4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4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4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4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4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4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4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4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4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4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4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4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4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4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4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4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4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4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4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4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4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4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4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4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4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4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4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4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4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4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4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4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4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4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4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4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4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4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4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4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4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4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4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4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4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4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4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4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4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4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4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4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4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4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4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4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4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4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4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4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4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4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4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4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4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4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4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4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4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4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4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4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4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4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4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4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4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4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4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4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4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4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4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4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4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4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4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4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4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4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4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4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4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4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4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4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4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4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4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4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4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4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4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4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4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4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4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4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4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4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4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4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4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4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4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4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4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4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4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4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4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4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4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4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4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4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4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4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4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4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4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4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4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4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4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4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4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4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4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4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4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4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4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4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4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4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4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4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4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4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4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4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4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4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4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4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4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4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4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4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4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4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4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4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4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4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4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4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4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4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4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4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4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4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4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4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4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4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4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4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4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4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4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4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4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4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4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4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4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4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4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4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4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4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4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4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4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4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4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4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4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4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4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4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4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4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4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4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4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4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4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4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4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4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4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4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4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4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4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4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4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4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4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4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4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4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4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4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4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4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4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4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4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4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4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4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4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4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4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4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4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4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4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4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4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4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4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4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4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4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4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4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4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4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4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4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4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4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4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4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4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4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4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4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4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4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4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4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4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4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4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4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4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4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4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4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4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4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4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4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4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4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4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4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4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4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4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4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4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4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4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4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4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4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4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4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4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4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4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4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4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4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4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4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4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4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4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4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4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4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4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4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4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4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4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4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4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4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4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4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4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4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4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4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4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4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4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4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4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4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4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4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4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4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4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4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4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4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4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4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4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4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4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4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4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4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4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4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4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4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4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4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4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4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4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4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4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4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4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4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4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4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4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4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4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4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4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4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4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4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4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4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4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4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4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4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4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4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4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4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4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4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4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4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4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4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4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4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4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4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4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4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4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4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4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4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4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4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4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4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4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4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4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4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4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4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4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4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4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4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4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4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4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4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4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4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4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4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4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4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4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4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4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4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4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4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4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4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4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4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4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4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4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4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4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4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4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4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4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4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4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4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4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4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4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4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4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4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4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4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4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4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4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4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4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4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4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4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4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4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4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4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4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4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4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4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4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4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4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4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4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4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4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4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4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4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4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4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4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4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4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4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4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4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4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4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4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4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4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4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4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4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4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4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4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4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4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4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4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4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4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4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4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4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4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4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4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4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4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4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4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4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4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4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4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4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4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4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4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4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4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4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4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4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4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4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4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4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4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4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4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4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4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4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4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4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4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4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4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4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4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4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4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4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4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4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4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4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4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4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4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4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4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4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4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4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4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4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4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4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4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4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4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4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4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4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4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4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4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4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4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4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4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4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4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4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4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4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4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4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4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4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4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4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4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4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4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4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4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4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4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4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4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4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4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4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4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4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4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4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4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4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4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4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4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4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4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4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4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4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4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4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4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4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4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4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4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4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4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4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4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4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4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4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4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4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4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4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4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4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4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4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4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4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4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4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4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4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4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4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4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4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4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4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4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4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4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4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4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4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4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4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4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4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4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4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4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4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4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4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4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4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4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4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4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4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4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4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4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4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4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4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4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4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4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4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4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4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4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4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4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4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4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4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4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4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4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4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4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4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4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4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4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4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4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4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4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4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4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4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4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4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4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4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4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4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4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4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4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4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4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4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4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4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4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4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4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4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4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4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4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4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4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4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4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4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4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4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4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4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4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4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4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4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4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4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4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4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4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4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4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4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4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4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4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4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4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4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4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4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4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4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4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4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4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4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4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4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4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4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4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4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4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4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4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4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4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4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4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4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4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4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4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4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4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4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4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4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4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4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4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4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4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4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4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4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4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4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4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4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4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4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4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4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4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4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4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4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4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4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4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4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4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4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4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4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4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4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4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4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4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4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4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4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4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4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4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4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4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4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4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4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4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4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4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4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4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4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4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4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4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4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4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4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4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4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4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4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4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4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4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4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4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4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4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4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4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4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4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4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4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4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4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4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4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4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4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4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4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4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4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4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4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4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4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4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4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4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4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4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4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4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4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4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4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4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4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4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4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4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4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4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4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4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4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4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4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4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4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4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4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4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4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4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4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4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4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4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4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4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4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4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4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4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4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4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4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4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4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4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4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</sheetData>
  <sheetProtection algorithmName="SHA-512" hashValue="mpg3jDBnpu/aGt6W3B83IIRzTL5T0sKFe3O71DdI4b2+RGimCJU65JLZwtP0rBe72LD7O2jYOVNlSd861rLh2Q==" saltValue="OqB3+BjuC6DHve064YhC5A==" spinCount="100000" sheet="1" objects="1" scenarios="1"/>
  <sortState xmlns:xlrd2="http://schemas.microsoft.com/office/spreadsheetml/2017/richdata2" ref="C4:AB23">
    <sortCondition descending="1" ref="F4:F23"/>
  </sortState>
  <mergeCells count="21">
    <mergeCell ref="U2:W2"/>
    <mergeCell ref="X2:Z2"/>
    <mergeCell ref="D3:F3"/>
    <mergeCell ref="H3:J3"/>
    <mergeCell ref="K3:M3"/>
    <mergeCell ref="N3:P3"/>
    <mergeCell ref="Q3:S3"/>
    <mergeCell ref="U3:X3"/>
    <mergeCell ref="Y3:Z3"/>
    <mergeCell ref="D2:F2"/>
    <mergeCell ref="H2:I2"/>
    <mergeCell ref="J2:M2"/>
    <mergeCell ref="N2:O2"/>
    <mergeCell ref="P2:Q2"/>
    <mergeCell ref="R2:T2"/>
    <mergeCell ref="H31:I31"/>
    <mergeCell ref="H32:I32"/>
    <mergeCell ref="H33:I33"/>
    <mergeCell ref="H30:I30"/>
    <mergeCell ref="AA3:AB3"/>
    <mergeCell ref="S33:T33"/>
  </mergeCells>
  <pageMargins left="0.11811023622047245" right="0.11811023622047245" top="0.15748031496062992" bottom="0.19685039370078741" header="0" footer="0"/>
  <pageSetup paperSize="9" scale="5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Alexandersson</dc:creator>
  <cp:lastModifiedBy>Anders Nyberg</cp:lastModifiedBy>
  <cp:lastPrinted>2025-05-11T17:09:57Z</cp:lastPrinted>
  <dcterms:created xsi:type="dcterms:W3CDTF">2023-11-22T15:50:48Z</dcterms:created>
  <dcterms:modified xsi:type="dcterms:W3CDTF">2025-05-11T17:10:16Z</dcterms:modified>
</cp:coreProperties>
</file>